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700" windowHeight="9675" activeTab="0"/>
  </bookViews>
  <sheets>
    <sheet name="最適孔径等の計算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<sst xmlns="http://schemas.openxmlformats.org/spreadsheetml/2006/main" count="71" uniqueCount="51">
  <si>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>[nm]</t>
  </si>
  <si>
    <t>の所が変更可能</t>
  </si>
  <si>
    <t>自由サイズ</t>
  </si>
  <si>
    <t>最適孔径</t>
  </si>
  <si>
    <t>ピンホールカメラの焦点距離</t>
  </si>
  <si>
    <t>可視光線の波長は、780～380nm</t>
  </si>
  <si>
    <t>mm</t>
  </si>
  <si>
    <t>ピンホールカメラの最適孔径等の計算</t>
  </si>
  <si>
    <t>＝</t>
  </si>
  <si>
    <t>波長</t>
  </si>
  <si>
    <t>nm</t>
  </si>
  <si>
    <t>mm</t>
  </si>
  <si>
    <t>赤</t>
  </si>
  <si>
    <t>nm</t>
  </si>
  <si>
    <t>mm</t>
  </si>
  <si>
    <t>緑</t>
  </si>
  <si>
    <t>mm</t>
  </si>
  <si>
    <t>青</t>
  </si>
  <si>
    <t>最長波長</t>
  </si>
  <si>
    <t>可視光の平均波長</t>
  </si>
  <si>
    <t>nm</t>
  </si>
  <si>
    <t>mm</t>
  </si>
  <si>
    <t>赤・青の平均波長</t>
  </si>
  <si>
    <t>緑・青の平均波長</t>
  </si>
  <si>
    <t>nm</t>
  </si>
  <si>
    <t>mm</t>
  </si>
  <si>
    <t>緑最短の平均波長</t>
  </si>
  <si>
    <t>nm</t>
  </si>
  <si>
    <t>mm</t>
  </si>
  <si>
    <t>赤・緑の平均波長</t>
  </si>
  <si>
    <t>最短波長</t>
  </si>
  <si>
    <t>ピンホール最適孔径</t>
  </si>
  <si>
    <t>焦点距離 [mm]</t>
  </si>
  <si>
    <t>F値</t>
  </si>
  <si>
    <t>4×5inch</t>
  </si>
  <si>
    <t>フィルムサイズ</t>
  </si>
  <si>
    <t>8×10inch</t>
  </si>
  <si>
    <t>×</t>
  </si>
  <si>
    <t>撮影領域 [mm]</t>
  </si>
  <si>
    <t>画角 [度]</t>
  </si>
  <si>
    <t>孔径</t>
  </si>
  <si>
    <t>35mm換算</t>
  </si>
  <si>
    <t>ブローニー（69）</t>
  </si>
  <si>
    <t>ブローニー（68）</t>
  </si>
  <si>
    <t>ブローニー（67）</t>
  </si>
  <si>
    <t>ブローニー（66）</t>
  </si>
  <si>
    <t>ブローニー（645）</t>
  </si>
  <si>
    <t xml:space="preserve">最適孔径 [mm] </t>
  </si>
  <si>
    <t>nm</t>
  </si>
  <si>
    <t>大キャビネ</t>
  </si>
  <si>
    <t>キャビネ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</si>
</sst>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_ "/>
    <numFmt numFmtId="178" formatCode="0.000_ "/>
    <numFmt numFmtId="179" formatCode="0_ "/>
    <numFmt numFmtId="180" formatCode="0.00_ "/>
    <numFmt numFmtId="181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dashed"/>
      <top style="medium"/>
      <bottom style="double"/>
    </border>
    <border>
      <left style="dashed"/>
      <right style="medium"/>
      <top style="medium"/>
      <bottom style="double"/>
    </border>
    <border>
      <left style="dashed"/>
      <right style="medium"/>
      <top style="thin"/>
      <bottom style="thin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dashed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horizontal="right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6" fontId="0" fillId="0" borderId="7" xfId="0" applyNumberFormat="1" applyBorder="1" applyAlignment="1">
      <alignment horizontal="right"/>
    </xf>
    <xf numFmtId="0" fontId="0" fillId="0" borderId="8" xfId="0" applyBorder="1" applyAlignment="1">
      <alignment vertical="center"/>
    </xf>
    <xf numFmtId="176" fontId="0" fillId="0" borderId="9" xfId="0" applyNumberFormat="1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2" xfId="0" applyNumberFormat="1" applyBorder="1" applyAlignment="1">
      <alignment horizontal="right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horizontal="righ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2" fontId="0" fillId="2" borderId="29" xfId="0" applyNumberFormat="1" applyFill="1" applyBorder="1" applyAlignment="1" applyProtection="1">
      <alignment horizontal="center" vertical="center"/>
      <protection locked="0"/>
    </xf>
    <xf numFmtId="176" fontId="0" fillId="0" borderId="0" xfId="0" applyNumberFormat="1" applyBorder="1" applyAlignment="1">
      <alignment horizontal="right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2" borderId="32" xfId="0" applyFill="1" applyBorder="1" applyAlignment="1" applyProtection="1">
      <alignment vertical="center"/>
      <protection locked="0"/>
    </xf>
    <xf numFmtId="0" fontId="0" fillId="2" borderId="33" xfId="0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righ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2" fontId="0" fillId="2" borderId="37" xfId="0" applyNumberFormat="1" applyFill="1" applyBorder="1" applyAlignment="1" applyProtection="1">
      <alignment horizontal="center" vertical="center"/>
      <protection locked="0"/>
    </xf>
    <xf numFmtId="1" fontId="0" fillId="0" borderId="38" xfId="0" applyNumberForma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3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3" borderId="40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176" fontId="0" fillId="3" borderId="40" xfId="0" applyNumberFormat="1" applyFill="1" applyBorder="1" applyAlignment="1">
      <alignment horizontal="right"/>
    </xf>
    <xf numFmtId="0" fontId="0" fillId="3" borderId="42" xfId="0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0" fillId="0" borderId="4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2</xdr:row>
      <xdr:rowOff>57150</xdr:rowOff>
    </xdr:from>
    <xdr:to>
      <xdr:col>5</xdr:col>
      <xdr:colOff>1057275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3495675" y="571500"/>
          <a:ext cx="581025" cy="1714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0"/>
  <sheetViews>
    <sheetView tabSelected="1" workbookViewId="0" topLeftCell="A1">
      <selection activeCell="B1" sqref="B1"/>
    </sheetView>
  </sheetViews>
  <sheetFormatPr defaultColWidth="9.00390625" defaultRowHeight="13.5"/>
  <cols>
    <col min="1" max="1" width="3.875" style="0" customWidth="1"/>
    <col min="2" max="2" width="18.125" style="0" customWidth="1"/>
    <col min="3" max="3" width="6.125" style="0" customWidth="1"/>
    <col min="4" max="4" width="4.875" style="0" customWidth="1"/>
    <col min="5" max="5" width="6.625" style="0" customWidth="1"/>
    <col min="6" max="6" width="14.00390625" style="0" bestFit="1" customWidth="1"/>
    <col min="7" max="7" width="13.00390625" style="0" customWidth="1"/>
  </cols>
  <sheetData>
    <row r="1" ht="18.75">
      <c r="B1" s="76" t="s">
        <v>7</v>
      </c>
    </row>
    <row r="2" ht="21.75" thickBot="1">
      <c r="B2" s="22"/>
    </row>
    <row r="3" spans="2:7" ht="21.75" thickBot="1">
      <c r="B3" s="22"/>
      <c r="C3" s="48" t="s">
        <v>9</v>
      </c>
      <c r="D3" s="51">
        <v>623</v>
      </c>
      <c r="E3" s="49" t="s">
        <v>0</v>
      </c>
      <c r="G3" t="s">
        <v>1</v>
      </c>
    </row>
    <row r="4" ht="14.25" thickBot="1"/>
    <row r="5" spans="2:12" ht="14.25" thickBot="1">
      <c r="B5" s="26" t="s">
        <v>35</v>
      </c>
      <c r="C5" s="92" t="s">
        <v>38</v>
      </c>
      <c r="D5" s="92"/>
      <c r="E5" s="92"/>
      <c r="F5" s="27" t="s">
        <v>32</v>
      </c>
      <c r="G5" s="27" t="s">
        <v>47</v>
      </c>
      <c r="H5" s="27" t="s">
        <v>39</v>
      </c>
      <c r="I5" s="27" t="s">
        <v>33</v>
      </c>
      <c r="J5" s="33" t="s">
        <v>41</v>
      </c>
      <c r="K5" s="30" t="s">
        <v>40</v>
      </c>
      <c r="L5" s="31" t="s">
        <v>33</v>
      </c>
    </row>
    <row r="6" spans="2:12" ht="14.25" thickTop="1">
      <c r="B6" s="28" t="s">
        <v>36</v>
      </c>
      <c r="C6" s="37">
        <v>203</v>
      </c>
      <c r="D6" s="24" t="s">
        <v>37</v>
      </c>
      <c r="E6" s="40">
        <v>254</v>
      </c>
      <c r="F6" s="42">
        <v>150</v>
      </c>
      <c r="G6" s="23">
        <f aca="true" t="shared" si="0" ref="G6:G16">ROUND(((SQRT(2*F6*$D$3))/1000),3)</f>
        <v>0.432</v>
      </c>
      <c r="H6" s="25">
        <f>ROUND(((DEGREES(ATAN((SQRT((SUMSQ(C6,E6)))/2)/F6)))*2),0)</f>
        <v>95</v>
      </c>
      <c r="I6" s="34">
        <f aca="true" t="shared" si="1" ref="I6:I16">ROUND((F6/G6),0)</f>
        <v>347</v>
      </c>
      <c r="J6" s="35">
        <f>ROUND((21.6/(TAN(3.14*H6/360))),0)</f>
        <v>20</v>
      </c>
      <c r="K6" s="44">
        <v>0.3</v>
      </c>
      <c r="L6" s="32">
        <f>F6/K6</f>
        <v>500</v>
      </c>
    </row>
    <row r="7" spans="2:12" ht="13.5">
      <c r="B7" s="4" t="s">
        <v>34</v>
      </c>
      <c r="C7" s="38">
        <v>102</v>
      </c>
      <c r="D7" s="21" t="s">
        <v>37</v>
      </c>
      <c r="E7" s="41">
        <v>127</v>
      </c>
      <c r="F7" s="43">
        <v>100</v>
      </c>
      <c r="G7" s="5">
        <f t="shared" si="0"/>
        <v>0.353</v>
      </c>
      <c r="H7" s="25">
        <f aca="true" t="shared" si="2" ref="H7:H16">ROUND(((DEGREES(ATAN((SQRT((SUMSQ(C7,E7)))/2)/F7)))*2),0)</f>
        <v>78</v>
      </c>
      <c r="I7" s="34">
        <f t="shared" si="1"/>
        <v>283</v>
      </c>
      <c r="J7" s="36">
        <f aca="true" t="shared" si="3" ref="J7:J16">ROUND((21.6/(TAN(3.14*H7/360))),0)</f>
        <v>27</v>
      </c>
      <c r="K7" s="44">
        <v>0.3</v>
      </c>
      <c r="L7" s="32">
        <f aca="true" t="shared" si="4" ref="L7:L16">F7/K7</f>
        <v>333.33333333333337</v>
      </c>
    </row>
    <row r="8" spans="2:12" ht="13.5">
      <c r="B8" s="4" t="s">
        <v>42</v>
      </c>
      <c r="C8" s="38">
        <v>56</v>
      </c>
      <c r="D8" s="21" t="s">
        <v>37</v>
      </c>
      <c r="E8" s="41">
        <v>86</v>
      </c>
      <c r="F8" s="43">
        <v>65</v>
      </c>
      <c r="G8" s="5">
        <f t="shared" si="0"/>
        <v>0.285</v>
      </c>
      <c r="H8" s="25">
        <f t="shared" si="2"/>
        <v>77</v>
      </c>
      <c r="I8" s="34">
        <f t="shared" si="1"/>
        <v>228</v>
      </c>
      <c r="J8" s="36">
        <f t="shared" si="3"/>
        <v>27</v>
      </c>
      <c r="K8" s="44">
        <v>0.3</v>
      </c>
      <c r="L8" s="32">
        <f t="shared" si="4"/>
        <v>216.66666666666669</v>
      </c>
    </row>
    <row r="9" spans="2:12" ht="13.5">
      <c r="B9" s="4" t="s">
        <v>43</v>
      </c>
      <c r="C9" s="38">
        <v>56</v>
      </c>
      <c r="D9" s="21" t="s">
        <v>37</v>
      </c>
      <c r="E9" s="41">
        <v>76</v>
      </c>
      <c r="F9" s="43">
        <v>60</v>
      </c>
      <c r="G9" s="5">
        <f t="shared" si="0"/>
        <v>0.273</v>
      </c>
      <c r="H9" s="25">
        <f t="shared" si="2"/>
        <v>76</v>
      </c>
      <c r="I9" s="34">
        <f t="shared" si="1"/>
        <v>220</v>
      </c>
      <c r="J9" s="36">
        <f t="shared" si="3"/>
        <v>28</v>
      </c>
      <c r="K9" s="44">
        <v>0.3</v>
      </c>
      <c r="L9" s="32">
        <f t="shared" si="4"/>
        <v>200</v>
      </c>
    </row>
    <row r="10" spans="2:12" ht="13.5">
      <c r="B10" s="4" t="s">
        <v>44</v>
      </c>
      <c r="C10" s="38">
        <v>56</v>
      </c>
      <c r="D10" s="21" t="s">
        <v>37</v>
      </c>
      <c r="E10" s="41">
        <v>66</v>
      </c>
      <c r="F10" s="43">
        <v>55</v>
      </c>
      <c r="G10" s="5">
        <f t="shared" si="0"/>
        <v>0.262</v>
      </c>
      <c r="H10" s="25">
        <f t="shared" si="2"/>
        <v>76</v>
      </c>
      <c r="I10" s="34">
        <f t="shared" si="1"/>
        <v>210</v>
      </c>
      <c r="J10" s="36">
        <f t="shared" si="3"/>
        <v>28</v>
      </c>
      <c r="K10" s="44">
        <v>0.3</v>
      </c>
      <c r="L10" s="32">
        <f t="shared" si="4"/>
        <v>183.33333333333334</v>
      </c>
    </row>
    <row r="11" spans="2:12" ht="13.5">
      <c r="B11" s="4" t="s">
        <v>45</v>
      </c>
      <c r="C11" s="38">
        <v>56</v>
      </c>
      <c r="D11" s="21" t="s">
        <v>37</v>
      </c>
      <c r="E11" s="41">
        <v>56</v>
      </c>
      <c r="F11" s="43">
        <v>50</v>
      </c>
      <c r="G11" s="5">
        <f t="shared" si="0"/>
        <v>0.25</v>
      </c>
      <c r="H11" s="25">
        <f t="shared" si="2"/>
        <v>77</v>
      </c>
      <c r="I11" s="34">
        <f t="shared" si="1"/>
        <v>200</v>
      </c>
      <c r="J11" s="36">
        <f t="shared" si="3"/>
        <v>27</v>
      </c>
      <c r="K11" s="44">
        <v>0.3</v>
      </c>
      <c r="L11" s="32">
        <f t="shared" si="4"/>
        <v>166.66666666666669</v>
      </c>
    </row>
    <row r="12" spans="2:12" ht="13.5">
      <c r="B12" s="4" t="s">
        <v>46</v>
      </c>
      <c r="C12" s="38">
        <v>56</v>
      </c>
      <c r="D12" s="21" t="s">
        <v>37</v>
      </c>
      <c r="E12" s="41">
        <v>41</v>
      </c>
      <c r="F12" s="43">
        <v>45</v>
      </c>
      <c r="G12" s="5">
        <f t="shared" si="0"/>
        <v>0.237</v>
      </c>
      <c r="H12" s="25">
        <f t="shared" si="2"/>
        <v>75</v>
      </c>
      <c r="I12" s="34">
        <f t="shared" si="1"/>
        <v>190</v>
      </c>
      <c r="J12" s="36">
        <f t="shared" si="3"/>
        <v>28</v>
      </c>
      <c r="K12" s="44">
        <v>0.3</v>
      </c>
      <c r="L12" s="32">
        <f t="shared" si="4"/>
        <v>150</v>
      </c>
    </row>
    <row r="13" spans="2:12" ht="13.5">
      <c r="B13" s="4">
        <v>35</v>
      </c>
      <c r="C13" s="38">
        <v>36</v>
      </c>
      <c r="D13" s="21" t="s">
        <v>37</v>
      </c>
      <c r="E13" s="41">
        <v>24</v>
      </c>
      <c r="F13" s="43">
        <v>30</v>
      </c>
      <c r="G13" s="5">
        <f t="shared" si="0"/>
        <v>0.193</v>
      </c>
      <c r="H13" s="25">
        <f t="shared" si="2"/>
        <v>72</v>
      </c>
      <c r="I13" s="34">
        <f t="shared" si="1"/>
        <v>155</v>
      </c>
      <c r="J13" s="36">
        <f t="shared" si="3"/>
        <v>30</v>
      </c>
      <c r="K13" s="44">
        <v>0.3</v>
      </c>
      <c r="L13" s="32">
        <f t="shared" si="4"/>
        <v>100</v>
      </c>
    </row>
    <row r="14" spans="2:12" ht="13.5">
      <c r="B14" s="46" t="s">
        <v>49</v>
      </c>
      <c r="C14" s="39">
        <v>180</v>
      </c>
      <c r="D14" s="21" t="s">
        <v>37</v>
      </c>
      <c r="E14" s="41">
        <v>130</v>
      </c>
      <c r="F14" s="43">
        <v>120</v>
      </c>
      <c r="G14" s="5">
        <f t="shared" si="0"/>
        <v>0.387</v>
      </c>
      <c r="H14" s="25">
        <f t="shared" si="2"/>
        <v>86</v>
      </c>
      <c r="I14" s="34">
        <f t="shared" si="1"/>
        <v>310</v>
      </c>
      <c r="J14" s="36">
        <f t="shared" si="3"/>
        <v>23</v>
      </c>
      <c r="K14" s="44">
        <v>0.3</v>
      </c>
      <c r="L14" s="32">
        <f t="shared" si="4"/>
        <v>400</v>
      </c>
    </row>
    <row r="15" spans="2:12" ht="13.5">
      <c r="B15" s="46" t="s">
        <v>50</v>
      </c>
      <c r="C15" s="39">
        <v>155</v>
      </c>
      <c r="D15" s="21" t="s">
        <v>37</v>
      </c>
      <c r="E15" s="41">
        <v>120</v>
      </c>
      <c r="F15" s="43">
        <v>100</v>
      </c>
      <c r="G15" s="5">
        <f t="shared" si="0"/>
        <v>0.353</v>
      </c>
      <c r="H15" s="34">
        <f>ROUND(((DEGREES(ATAN((SQRT((SUMSQ(C15,E15)))/2)/F15)))*2),0)</f>
        <v>89</v>
      </c>
      <c r="I15" s="34">
        <f>ROUND((F15/G15),0)</f>
        <v>283</v>
      </c>
      <c r="J15" s="36">
        <f>ROUND((21.6/(TAN(3.14*H15/360))),0)</f>
        <v>22</v>
      </c>
      <c r="K15" s="44">
        <v>0.3</v>
      </c>
      <c r="L15" s="32">
        <f>F15/K15</f>
        <v>333.33333333333337</v>
      </c>
    </row>
    <row r="16" spans="2:12" ht="14.25" thickBot="1">
      <c r="B16" s="52" t="s">
        <v>2</v>
      </c>
      <c r="C16" s="53">
        <v>100</v>
      </c>
      <c r="D16" s="18" t="s">
        <v>37</v>
      </c>
      <c r="E16" s="54">
        <v>120</v>
      </c>
      <c r="F16" s="55">
        <v>100</v>
      </c>
      <c r="G16" s="56">
        <f t="shared" si="0"/>
        <v>0.353</v>
      </c>
      <c r="H16" s="29">
        <f t="shared" si="2"/>
        <v>76</v>
      </c>
      <c r="I16" s="29">
        <f t="shared" si="1"/>
        <v>283</v>
      </c>
      <c r="J16" s="57">
        <f t="shared" si="3"/>
        <v>28</v>
      </c>
      <c r="K16" s="58">
        <v>0.3</v>
      </c>
      <c r="L16" s="59">
        <f t="shared" si="4"/>
        <v>333.33333333333337</v>
      </c>
    </row>
    <row r="17" spans="5:8" ht="13.5">
      <c r="E17" s="19"/>
      <c r="H17" s="20"/>
    </row>
    <row r="18" ht="13.5">
      <c r="C18" s="50"/>
    </row>
    <row r="19" ht="14.25" thickBot="1"/>
    <row r="20" spans="2:12" ht="18" thickBot="1">
      <c r="B20" s="62" t="s">
        <v>31</v>
      </c>
      <c r="C20" s="62"/>
      <c r="D20" s="47"/>
      <c r="E20" s="47"/>
      <c r="F20" s="72"/>
      <c r="G20" s="63" t="s">
        <v>9</v>
      </c>
      <c r="H20" s="91"/>
      <c r="I20" s="91"/>
      <c r="J20" s="91"/>
      <c r="K20" s="87" t="s">
        <v>3</v>
      </c>
      <c r="L20" s="88"/>
    </row>
    <row r="21" spans="6:12" ht="14.25" thickTop="1">
      <c r="F21" s="72"/>
      <c r="G21" s="89" t="s">
        <v>18</v>
      </c>
      <c r="H21" s="90"/>
      <c r="I21" s="64">
        <v>780</v>
      </c>
      <c r="J21" s="6" t="s">
        <v>10</v>
      </c>
      <c r="K21" s="7">
        <f aca="true" t="shared" si="5" ref="K21:K30">ROUND(((SQRT(2*$E$24*I21))/1000),3)</f>
        <v>0.216</v>
      </c>
      <c r="L21" s="8" t="s">
        <v>11</v>
      </c>
    </row>
    <row r="22" spans="2:12" ht="13.5">
      <c r="B22" s="74" t="s">
        <v>5</v>
      </c>
      <c r="C22" s="74"/>
      <c r="F22" s="72"/>
      <c r="G22" s="81" t="s">
        <v>12</v>
      </c>
      <c r="H22" s="82"/>
      <c r="I22" s="65">
        <v>700</v>
      </c>
      <c r="J22" s="9" t="s">
        <v>13</v>
      </c>
      <c r="K22" s="10">
        <f t="shared" si="5"/>
        <v>0.205</v>
      </c>
      <c r="L22" s="11" t="s">
        <v>14</v>
      </c>
    </row>
    <row r="23" spans="2:12" ht="14.25" thickBot="1">
      <c r="B23" s="1"/>
      <c r="F23" s="72"/>
      <c r="G23" s="81" t="s">
        <v>15</v>
      </c>
      <c r="H23" s="82"/>
      <c r="I23" s="65">
        <v>546</v>
      </c>
      <c r="J23" s="9" t="s">
        <v>48</v>
      </c>
      <c r="K23" s="10">
        <f t="shared" si="5"/>
        <v>0.181</v>
      </c>
      <c r="L23" s="11" t="s">
        <v>16</v>
      </c>
    </row>
    <row r="24" spans="3:12" ht="14.25" thickBot="1">
      <c r="C24" s="1" t="s">
        <v>4</v>
      </c>
      <c r="D24" s="3" t="s">
        <v>8</v>
      </c>
      <c r="E24" s="73">
        <v>30</v>
      </c>
      <c r="F24" s="75" t="s">
        <v>6</v>
      </c>
      <c r="G24" s="81" t="s">
        <v>17</v>
      </c>
      <c r="H24" s="82"/>
      <c r="I24" s="65">
        <v>436</v>
      </c>
      <c r="J24" s="9" t="s">
        <v>13</v>
      </c>
      <c r="K24" s="10">
        <f t="shared" si="5"/>
        <v>0.162</v>
      </c>
      <c r="L24" s="11" t="s">
        <v>14</v>
      </c>
    </row>
    <row r="25" spans="7:12" ht="14.25" thickBot="1">
      <c r="G25" s="83" t="s">
        <v>30</v>
      </c>
      <c r="H25" s="84"/>
      <c r="I25" s="66">
        <v>380</v>
      </c>
      <c r="J25" s="14" t="s">
        <v>10</v>
      </c>
      <c r="K25" s="15">
        <f t="shared" si="5"/>
        <v>0.151</v>
      </c>
      <c r="L25" s="16" t="s">
        <v>11</v>
      </c>
    </row>
    <row r="26" spans="2:12" ht="14.25" thickTop="1">
      <c r="B26" s="1"/>
      <c r="F26" s="72"/>
      <c r="G26" s="85" t="s">
        <v>19</v>
      </c>
      <c r="H26" s="86"/>
      <c r="I26" s="67">
        <f>(I21+I25)/2</f>
        <v>580</v>
      </c>
      <c r="J26" s="17" t="s">
        <v>20</v>
      </c>
      <c r="K26" s="12">
        <f t="shared" si="5"/>
        <v>0.187</v>
      </c>
      <c r="L26" s="13" t="s">
        <v>21</v>
      </c>
    </row>
    <row r="27" spans="2:12" ht="13.5">
      <c r="B27" s="1"/>
      <c r="F27" s="72"/>
      <c r="G27" s="77" t="s">
        <v>22</v>
      </c>
      <c r="H27" s="78"/>
      <c r="I27" s="65">
        <f>(I22+I24)/2</f>
        <v>568</v>
      </c>
      <c r="J27" s="9" t="s">
        <v>20</v>
      </c>
      <c r="K27" s="10">
        <f t="shared" si="5"/>
        <v>0.185</v>
      </c>
      <c r="L27" s="11" t="s">
        <v>21</v>
      </c>
    </row>
    <row r="28" spans="2:12" ht="13.5">
      <c r="B28" s="1"/>
      <c r="F28" s="72"/>
      <c r="G28" s="77" t="s">
        <v>23</v>
      </c>
      <c r="H28" s="78"/>
      <c r="I28" s="65">
        <f>(I23+I24)/2</f>
        <v>491</v>
      </c>
      <c r="J28" s="9" t="s">
        <v>24</v>
      </c>
      <c r="K28" s="10">
        <f t="shared" si="5"/>
        <v>0.172</v>
      </c>
      <c r="L28" s="11" t="s">
        <v>25</v>
      </c>
    </row>
    <row r="29" spans="2:12" ht="13.5">
      <c r="B29" s="60"/>
      <c r="C29" s="93"/>
      <c r="D29" s="93"/>
      <c r="E29" s="61"/>
      <c r="F29" s="72"/>
      <c r="G29" s="77" t="s">
        <v>26</v>
      </c>
      <c r="H29" s="78"/>
      <c r="I29" s="65">
        <f>(I23+I25)/2</f>
        <v>463</v>
      </c>
      <c r="J29" s="9" t="s">
        <v>27</v>
      </c>
      <c r="K29" s="10">
        <f t="shared" si="5"/>
        <v>0.167</v>
      </c>
      <c r="L29" s="11" t="s">
        <v>28</v>
      </c>
    </row>
    <row r="30" spans="2:12" ht="14.25" thickBot="1">
      <c r="B30" s="61"/>
      <c r="C30" s="2"/>
      <c r="D30" s="2"/>
      <c r="E30" s="45"/>
      <c r="F30" s="72"/>
      <c r="G30" s="79" t="s">
        <v>29</v>
      </c>
      <c r="H30" s="80"/>
      <c r="I30" s="68">
        <v>623</v>
      </c>
      <c r="J30" s="69" t="s">
        <v>24</v>
      </c>
      <c r="K30" s="70">
        <f t="shared" si="5"/>
        <v>0.193</v>
      </c>
      <c r="L30" s="71" t="s">
        <v>25</v>
      </c>
    </row>
  </sheetData>
  <sheetProtection sheet="1" objects="1" scenarios="1"/>
  <mergeCells count="15">
    <mergeCell ref="B20:C20"/>
    <mergeCell ref="G20:J20"/>
    <mergeCell ref="C5:E5"/>
    <mergeCell ref="C29:D29"/>
    <mergeCell ref="K20:L20"/>
    <mergeCell ref="G21:H21"/>
    <mergeCell ref="G22:H22"/>
    <mergeCell ref="G23:H23"/>
    <mergeCell ref="G28:H28"/>
    <mergeCell ref="G29:H29"/>
    <mergeCell ref="G30:H30"/>
    <mergeCell ref="G24:H24"/>
    <mergeCell ref="G25:H25"/>
    <mergeCell ref="G26:H26"/>
    <mergeCell ref="G27:H27"/>
  </mergeCells>
  <dataValidations count="1">
    <dataValidation errorStyle="information" allowBlank="1" showInputMessage="1" showErrorMessage="1" imeMode="off" sqref="E24"/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m-naka</dc:creator>
  <cp:keywords/>
  <dc:description/>
  <cp:lastModifiedBy>m-naka</cp:lastModifiedBy>
  <dcterms:created xsi:type="dcterms:W3CDTF">2004-01-13T13:43:24Z</dcterms:created>
  <dcterms:modified xsi:type="dcterms:W3CDTF">2005-04-07T13:07:12Z</dcterms:modified>
  <cp:category/>
  <cp:version/>
  <cp:contentType/>
  <cp:contentStatus/>
</cp:coreProperties>
</file>